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1400" windowHeight="57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<sst xmlns="http://schemas.openxmlformats.org/spreadsheetml/2006/main" count="190" uniqueCount="101">
  <si>
    <t>MATERIA PRIMA</t>
  </si>
  <si>
    <t>(2</t>
  </si>
  <si>
    <t>(7</t>
  </si>
  <si>
    <t xml:space="preserve">AMP </t>
  </si>
  <si>
    <t>PROVEEDORES</t>
  </si>
  <si>
    <t>BANCOS</t>
  </si>
  <si>
    <t>PRODUCC. EN P.</t>
  </si>
  <si>
    <t>S y S por Aplicar</t>
  </si>
  <si>
    <t>GIF</t>
  </si>
  <si>
    <t>CLIENTES</t>
  </si>
  <si>
    <t>APT</t>
  </si>
  <si>
    <t>COSTO DE PROD Y VTAS</t>
  </si>
  <si>
    <t>VENTAS</t>
  </si>
  <si>
    <t>INV. DE PP</t>
  </si>
  <si>
    <t>Saldo Inicial de Bancos</t>
  </si>
  <si>
    <t>Saldo Inicial de Proveedores</t>
  </si>
  <si>
    <t>Materia Prima</t>
  </si>
  <si>
    <t>metros de tela a</t>
  </si>
  <si>
    <t>Mano de Obra</t>
  </si>
  <si>
    <t>hrs de costura a</t>
  </si>
  <si>
    <t>Gastos Indirectos</t>
  </si>
  <si>
    <t>horas a</t>
  </si>
  <si>
    <t>Total</t>
  </si>
  <si>
    <t>Orden de Producción 1 yy</t>
  </si>
  <si>
    <t>Orden de Producción 2 ww</t>
  </si>
  <si>
    <t>1)</t>
  </si>
  <si>
    <t>2)</t>
  </si>
  <si>
    <t>Se compró MP con cheque</t>
  </si>
  <si>
    <t>3)</t>
  </si>
  <si>
    <t>Se envía a PP de Orden 1</t>
  </si>
  <si>
    <t>Unidades</t>
  </si>
  <si>
    <t>Se envía a PP de Orden 2</t>
  </si>
  <si>
    <t>4)</t>
  </si>
  <si>
    <t>Se paga con cheque los siguientes gastos:</t>
  </si>
  <si>
    <t>Renta</t>
  </si>
  <si>
    <t>Luz</t>
  </si>
  <si>
    <t>Mantenimiento</t>
  </si>
  <si>
    <t>5)</t>
  </si>
  <si>
    <t>La nómina es como sigue:</t>
  </si>
  <si>
    <t>Supervisores</t>
  </si>
  <si>
    <t>Costureras:</t>
  </si>
  <si>
    <t>Orden 1</t>
  </si>
  <si>
    <t>Hrs.</t>
  </si>
  <si>
    <t>Orden 2</t>
  </si>
  <si>
    <t>6)</t>
  </si>
  <si>
    <t>Se termina la Orden 1 y se entrega al cliente</t>
  </si>
  <si>
    <t>7)</t>
  </si>
  <si>
    <t>Los GIF se aplican en base a horas de MOD</t>
  </si>
  <si>
    <t>8)</t>
  </si>
  <si>
    <t>La Orden 2 se quedó en proceso al 100% en MP</t>
  </si>
  <si>
    <t>y al 80% del costo de transformación.</t>
  </si>
  <si>
    <t>(3</t>
  </si>
  <si>
    <t>(S</t>
  </si>
  <si>
    <t>S)</t>
  </si>
  <si>
    <t>(4</t>
  </si>
  <si>
    <t>(5</t>
  </si>
  <si>
    <t>C O N C E P T O</t>
  </si>
  <si>
    <t>ORDEN No 1</t>
  </si>
  <si>
    <t>UNIDADES</t>
  </si>
  <si>
    <t>ESTIMADO</t>
  </si>
  <si>
    <t>TOTAL</t>
  </si>
  <si>
    <t>MOD</t>
  </si>
  <si>
    <r>
      <t xml:space="preserve">Costo </t>
    </r>
    <r>
      <rPr>
        <sz val="12"/>
        <color indexed="62"/>
        <rFont val="Arial Black"/>
        <family val="2"/>
      </rPr>
      <t>ESTIMADO</t>
    </r>
    <r>
      <rPr>
        <sz val="12"/>
        <color indexed="8"/>
        <rFont val="Arial Black"/>
        <family val="2"/>
      </rPr>
      <t xml:space="preserve"> por prenda:</t>
    </r>
  </si>
  <si>
    <t>ORDEN No 2</t>
  </si>
  <si>
    <t>UNID 100% MP</t>
  </si>
  <si>
    <t>UNID   80% MP</t>
  </si>
  <si>
    <t>(6</t>
  </si>
  <si>
    <t>6A)</t>
  </si>
  <si>
    <t>(6A</t>
  </si>
  <si>
    <t>Dr Ctes/Cr. APT y Vtas.</t>
  </si>
  <si>
    <t>CÁLCULO DEL COEFICIENTE REGULADOR PARA APLICAR LOS GIF</t>
  </si>
  <si>
    <r>
      <rPr>
        <sz val="12"/>
        <color indexed="10"/>
        <rFont val="Arial Black"/>
        <family val="2"/>
      </rPr>
      <t>COEFICIENTE</t>
    </r>
    <r>
      <rPr>
        <sz val="12"/>
        <color indexed="8"/>
        <rFont val="Arial Black"/>
        <family val="2"/>
      </rPr>
      <t xml:space="preserve"> = TOTAL DE GIF entre TOTAL DE HORAS DE MOD</t>
    </r>
  </si>
  <si>
    <t>PUNTO 4</t>
  </si>
  <si>
    <t>PUNTO 5 SUPER</t>
  </si>
  <si>
    <t>COEFICIENTE</t>
  </si>
  <si>
    <t>HORAS</t>
  </si>
  <si>
    <t>FECHA</t>
  </si>
  <si>
    <t>CANTIDAD</t>
  </si>
  <si>
    <t>COSTO UNIT</t>
  </si>
  <si>
    <t>TOTAL MP</t>
  </si>
  <si>
    <t>NUM HORAS</t>
  </si>
  <si>
    <t>FACTOR</t>
  </si>
  <si>
    <t xml:space="preserve">BASE </t>
  </si>
  <si>
    <t>TOTAL GIF</t>
  </si>
  <si>
    <t>TOTAL GIF ESTIMADO</t>
  </si>
  <si>
    <t>REAL</t>
  </si>
  <si>
    <t>ESTIMADA</t>
  </si>
  <si>
    <t>COSTO X HR</t>
  </si>
  <si>
    <t>TOTAL MOD</t>
  </si>
  <si>
    <t>MANO DE OBRA DIRECTA</t>
  </si>
  <si>
    <t>GASTOS INDIRECTOS DE FABRICACIÓN</t>
  </si>
  <si>
    <t>CIERRE</t>
  </si>
  <si>
    <t>VARIACIÓN</t>
  </si>
  <si>
    <t>El costo real de la materia prima al cierre fue de</t>
  </si>
  <si>
    <t>El costo real de la mano de obra al cierre fue de</t>
  </si>
  <si>
    <t>El costo real de los GIF's al cierre fue de</t>
  </si>
  <si>
    <t>SALDO TOTAL</t>
  </si>
  <si>
    <t>SALDO</t>
  </si>
  <si>
    <t>ORDEN DE PRODUCCIÓN 1</t>
  </si>
  <si>
    <t>ORDEN DE PRODUCCIÓN 2</t>
  </si>
  <si>
    <t xml:space="preserve">AJUSTE OP1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</si>
</sst>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_ ;[Red]\-#,##0.00\ "/>
    <numFmt numFmtId="166" formatCode="#,##0.000000_ ;[Red]\-#,##0.000000\ "/>
    <numFmt numFmtId="167" formatCode="0.000000"/>
    <numFmt numFmtId="168" formatCode="#,##0.000000"/>
    <numFmt numFmtId="169" formatCode="#,##0.0\ _€;[Red]\-#,##0.0\ _€"/>
    <numFmt numFmtId="170" formatCode="#,##0.000\ _€;[Red]\-#,##0.000\ _€"/>
    <numFmt numFmtId="171" formatCode="#,##0.0000\ _€;[Red]\-#,##0.0000\ _€"/>
    <numFmt numFmtId="172" formatCode="#,##0.00000\ _€;[Red]\-#,##0.00000\ _€"/>
    <numFmt numFmtId="173" formatCode="#,##0.000000\ _€;[Red]\-#,##0.000000\ _€"/>
    <numFmt numFmtId="174" formatCode="#,##0.0000000\ _€;[Red]\-#,##0.0000000\ _€"/>
    <numFmt numFmtId="175" formatCode="#,##0.00000000\ _€;[Red]\-#,##0.00000000\ _€"/>
    <numFmt numFmtId="176" formatCode="0.0000"/>
    <numFmt numFmtId="17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Black"/>
      <family val="2"/>
    </font>
    <font>
      <sz val="12"/>
      <color indexed="10"/>
      <name val="Arial Black"/>
      <family val="2"/>
    </font>
    <font>
      <sz val="12"/>
      <color indexed="62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Arial Black"/>
      <family val="2"/>
    </font>
    <font>
      <sz val="12"/>
      <color indexed="56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Black"/>
      <family val="2"/>
    </font>
    <font>
      <sz val="12"/>
      <color theme="3" tint="-0.24997000396251678"/>
      <name val="Arial Black"/>
      <family val="2"/>
    </font>
    <font>
      <sz val="12"/>
      <color theme="3" tint="-0.4999699890613556"/>
      <name val="Arial Black"/>
      <family val="2"/>
    </font>
    <font>
      <sz val="12"/>
      <color rgb="FFFF0000"/>
      <name val="Arial Black"/>
      <family val="2"/>
    </font>
    <font>
      <sz val="12"/>
      <color theme="4" tint="-0.24997000396251678"/>
      <name val="Arial Black"/>
      <family val="2"/>
    </font>
    <font>
      <sz val="12"/>
      <color rgb="FF00206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/>
    </xf>
    <xf numFmtId="40" fontId="43" fillId="0" borderId="0" xfId="0" applyNumberFormat="1" applyFont="1" applyAlignment="1">
      <alignment/>
    </xf>
    <xf numFmtId="40" fontId="43" fillId="33" borderId="10" xfId="0" applyNumberFormat="1" applyFont="1" applyFill="1" applyBorder="1" applyAlignment="1">
      <alignment horizontal="right"/>
    </xf>
    <xf numFmtId="40" fontId="43" fillId="33" borderId="10" xfId="0" applyNumberFormat="1" applyFont="1" applyFill="1" applyBorder="1" applyAlignment="1">
      <alignment/>
    </xf>
    <xf numFmtId="40" fontId="43" fillId="0" borderId="0" xfId="0" applyNumberFormat="1" applyFont="1" applyBorder="1" applyAlignment="1">
      <alignment/>
    </xf>
    <xf numFmtId="40" fontId="44" fillId="0" borderId="11" xfId="0" applyNumberFormat="1" applyFont="1" applyBorder="1" applyAlignment="1">
      <alignment/>
    </xf>
    <xf numFmtId="40" fontId="44" fillId="0" borderId="12" xfId="0" applyNumberFormat="1" applyFont="1" applyBorder="1" applyAlignment="1">
      <alignment/>
    </xf>
    <xf numFmtId="40" fontId="43" fillId="0" borderId="10" xfId="0" applyNumberFormat="1" applyFont="1" applyBorder="1" applyAlignment="1">
      <alignment/>
    </xf>
    <xf numFmtId="40" fontId="43" fillId="0" borderId="13" xfId="0" applyNumberFormat="1" applyFont="1" applyBorder="1" applyAlignment="1">
      <alignment/>
    </xf>
    <xf numFmtId="40" fontId="43" fillId="0" borderId="14" xfId="0" applyNumberFormat="1" applyFont="1" applyBorder="1" applyAlignment="1">
      <alignment/>
    </xf>
    <xf numFmtId="40" fontId="43" fillId="0" borderId="15" xfId="0" applyNumberFormat="1" applyFont="1" applyBorder="1" applyAlignment="1">
      <alignment/>
    </xf>
    <xf numFmtId="40" fontId="43" fillId="33" borderId="10" xfId="0" applyNumberFormat="1" applyFont="1" applyFill="1" applyBorder="1" applyAlignment="1">
      <alignment horizontal="left"/>
    </xf>
    <xf numFmtId="40" fontId="43" fillId="0" borderId="0" xfId="0" applyNumberFormat="1" applyFont="1" applyFill="1" applyBorder="1" applyAlignment="1">
      <alignment horizontal="left"/>
    </xf>
    <xf numFmtId="40" fontId="43" fillId="0" borderId="0" xfId="0" applyNumberFormat="1" applyFont="1" applyFill="1" applyBorder="1" applyAlignment="1">
      <alignment/>
    </xf>
    <xf numFmtId="40" fontId="44" fillId="0" borderId="0" xfId="0" applyNumberFormat="1" applyFont="1" applyFill="1" applyBorder="1" applyAlignment="1">
      <alignment/>
    </xf>
    <xf numFmtId="38" fontId="43" fillId="0" borderId="0" xfId="0" applyNumberFormat="1" applyFont="1" applyAlignment="1">
      <alignment/>
    </xf>
    <xf numFmtId="40" fontId="45" fillId="0" borderId="0" xfId="0" applyNumberFormat="1" applyFont="1" applyAlignment="1">
      <alignment/>
    </xf>
    <xf numFmtId="40" fontId="44" fillId="0" borderId="0" xfId="0" applyNumberFormat="1" applyFont="1" applyAlignment="1">
      <alignment/>
    </xf>
    <xf numFmtId="40" fontId="46" fillId="0" borderId="0" xfId="0" applyNumberFormat="1" applyFont="1" applyAlignment="1">
      <alignment/>
    </xf>
    <xf numFmtId="40" fontId="46" fillId="0" borderId="0" xfId="0" applyNumberFormat="1" applyFont="1" applyAlignment="1">
      <alignment horizontal="right"/>
    </xf>
    <xf numFmtId="40" fontId="43" fillId="0" borderId="0" xfId="0" applyNumberFormat="1" applyFont="1" applyAlignment="1">
      <alignment horizontal="right"/>
    </xf>
    <xf numFmtId="40" fontId="44" fillId="0" borderId="0" xfId="0" applyNumberFormat="1" applyFont="1" applyBorder="1" applyAlignment="1">
      <alignment/>
    </xf>
    <xf numFmtId="40" fontId="47" fillId="0" borderId="16" xfId="0" applyNumberFormat="1" applyFont="1" applyBorder="1" applyAlignment="1">
      <alignment/>
    </xf>
    <xf numFmtId="40" fontId="47" fillId="0" borderId="0" xfId="0" applyNumberFormat="1" applyFont="1" applyAlignment="1">
      <alignment/>
    </xf>
    <xf numFmtId="40" fontId="47" fillId="0" borderId="17" xfId="0" applyNumberFormat="1" applyFont="1" applyBorder="1" applyAlignment="1">
      <alignment/>
    </xf>
    <xf numFmtId="40" fontId="44" fillId="0" borderId="11" xfId="0" applyNumberFormat="1" applyFont="1" applyBorder="1" applyAlignment="1">
      <alignment horizontal="right"/>
    </xf>
    <xf numFmtId="40" fontId="44" fillId="0" borderId="18" xfId="0" applyNumberFormat="1" applyFont="1" applyBorder="1" applyAlignment="1">
      <alignment/>
    </xf>
    <xf numFmtId="40" fontId="44" fillId="0" borderId="15" xfId="0" applyNumberFormat="1" applyFont="1" applyBorder="1" applyAlignment="1">
      <alignment/>
    </xf>
    <xf numFmtId="40" fontId="43" fillId="0" borderId="19" xfId="0" applyNumberFormat="1" applyFont="1" applyBorder="1" applyAlignment="1">
      <alignment/>
    </xf>
    <xf numFmtId="40" fontId="44" fillId="0" borderId="16" xfId="0" applyNumberFormat="1" applyFont="1" applyBorder="1" applyAlignment="1">
      <alignment/>
    </xf>
    <xf numFmtId="40" fontId="44" fillId="0" borderId="17" xfId="0" applyNumberFormat="1" applyFont="1" applyBorder="1" applyAlignment="1">
      <alignment/>
    </xf>
    <xf numFmtId="40" fontId="43" fillId="0" borderId="20" xfId="0" applyNumberFormat="1" applyFont="1" applyBorder="1" applyAlignment="1">
      <alignment/>
    </xf>
    <xf numFmtId="40" fontId="44" fillId="0" borderId="20" xfId="0" applyNumberFormat="1" applyFont="1" applyBorder="1" applyAlignment="1">
      <alignment/>
    </xf>
    <xf numFmtId="40" fontId="46" fillId="0" borderId="0" xfId="0" applyNumberFormat="1" applyFont="1" applyBorder="1" applyAlignment="1">
      <alignment/>
    </xf>
    <xf numFmtId="40" fontId="43" fillId="0" borderId="21" xfId="0" applyNumberFormat="1" applyFont="1" applyBorder="1" applyAlignment="1">
      <alignment/>
    </xf>
    <xf numFmtId="40" fontId="43" fillId="0" borderId="0" xfId="0" applyNumberFormat="1" applyFont="1" applyAlignment="1">
      <alignment horizontal="center"/>
    </xf>
    <xf numFmtId="40" fontId="44" fillId="0" borderId="22" xfId="0" applyNumberFormat="1" applyFont="1" applyBorder="1" applyAlignment="1">
      <alignment/>
    </xf>
    <xf numFmtId="38" fontId="47" fillId="0" borderId="18" xfId="0" applyNumberFormat="1" applyFont="1" applyBorder="1" applyAlignment="1">
      <alignment/>
    </xf>
    <xf numFmtId="40" fontId="43" fillId="33" borderId="18" xfId="0" applyNumberFormat="1" applyFont="1" applyFill="1" applyBorder="1" applyAlignment="1">
      <alignment/>
    </xf>
    <xf numFmtId="38" fontId="43" fillId="33" borderId="18" xfId="0" applyNumberFormat="1" applyFont="1" applyFill="1" applyBorder="1" applyAlignment="1">
      <alignment horizontal="center"/>
    </xf>
    <xf numFmtId="40" fontId="43" fillId="33" borderId="18" xfId="0" applyNumberFormat="1" applyFont="1" applyFill="1" applyBorder="1" applyAlignment="1">
      <alignment horizontal="center"/>
    </xf>
    <xf numFmtId="40" fontId="43" fillId="2" borderId="18" xfId="0" applyNumberFormat="1" applyFont="1" applyFill="1" applyBorder="1" applyAlignment="1">
      <alignment/>
    </xf>
    <xf numFmtId="38" fontId="43" fillId="2" borderId="18" xfId="0" applyNumberFormat="1" applyFont="1" applyFill="1" applyBorder="1" applyAlignment="1">
      <alignment horizontal="center"/>
    </xf>
    <xf numFmtId="40" fontId="43" fillId="2" borderId="18" xfId="0" applyNumberFormat="1" applyFont="1" applyFill="1" applyBorder="1" applyAlignment="1">
      <alignment horizontal="center"/>
    </xf>
    <xf numFmtId="40" fontId="46" fillId="33" borderId="18" xfId="0" applyNumberFormat="1" applyFont="1" applyFill="1" applyBorder="1" applyAlignment="1">
      <alignment horizontal="center"/>
    </xf>
    <xf numFmtId="40" fontId="47" fillId="0" borderId="18" xfId="0" applyNumberFormat="1" applyFont="1" applyBorder="1" applyAlignment="1">
      <alignment/>
    </xf>
    <xf numFmtId="40" fontId="47" fillId="0" borderId="18" xfId="0" applyNumberFormat="1" applyFont="1" applyBorder="1" applyAlignment="1">
      <alignment horizontal="center"/>
    </xf>
    <xf numFmtId="40" fontId="47" fillId="33" borderId="18" xfId="0" applyNumberFormat="1" applyFont="1" applyFill="1" applyBorder="1" applyAlignment="1">
      <alignment/>
    </xf>
    <xf numFmtId="40" fontId="47" fillId="0" borderId="0" xfId="0" applyNumberFormat="1" applyFont="1" applyBorder="1" applyAlignment="1">
      <alignment/>
    </xf>
    <xf numFmtId="169" fontId="43" fillId="0" borderId="0" xfId="0" applyNumberFormat="1" applyFont="1" applyAlignment="1">
      <alignment horizontal="right"/>
    </xf>
    <xf numFmtId="38" fontId="43" fillId="0" borderId="0" xfId="0" applyNumberFormat="1" applyFont="1" applyFill="1" applyBorder="1" applyAlignment="1">
      <alignment/>
    </xf>
    <xf numFmtId="38" fontId="43" fillId="0" borderId="22" xfId="0" applyNumberFormat="1" applyFont="1" applyFill="1" applyBorder="1" applyAlignment="1">
      <alignment/>
    </xf>
    <xf numFmtId="173" fontId="48" fillId="0" borderId="0" xfId="0" applyNumberFormat="1" applyFont="1" applyFill="1" applyBorder="1" applyAlignment="1">
      <alignment/>
    </xf>
    <xf numFmtId="40" fontId="43" fillId="0" borderId="22" xfId="0" applyNumberFormat="1" applyFont="1" applyFill="1" applyBorder="1" applyAlignment="1">
      <alignment/>
    </xf>
    <xf numFmtId="40" fontId="43" fillId="33" borderId="23" xfId="0" applyNumberFormat="1" applyFont="1" applyFill="1" applyBorder="1" applyAlignment="1">
      <alignment/>
    </xf>
    <xf numFmtId="38" fontId="43" fillId="33" borderId="24" xfId="0" applyNumberFormat="1" applyFont="1" applyFill="1" applyBorder="1" applyAlignment="1">
      <alignment/>
    </xf>
    <xf numFmtId="40" fontId="43" fillId="33" borderId="24" xfId="0" applyNumberFormat="1" applyFont="1" applyFill="1" applyBorder="1" applyAlignment="1">
      <alignment/>
    </xf>
    <xf numFmtId="40" fontId="43" fillId="33" borderId="25" xfId="0" applyNumberFormat="1" applyFont="1" applyFill="1" applyBorder="1" applyAlignment="1">
      <alignment/>
    </xf>
    <xf numFmtId="38" fontId="43" fillId="33" borderId="0" xfId="0" applyNumberFormat="1" applyFont="1" applyFill="1" applyBorder="1" applyAlignment="1">
      <alignment/>
    </xf>
    <xf numFmtId="40" fontId="43" fillId="33" borderId="0" xfId="0" applyNumberFormat="1" applyFont="1" applyFill="1" applyBorder="1" applyAlignment="1">
      <alignment/>
    </xf>
    <xf numFmtId="40" fontId="43" fillId="33" borderId="0" xfId="0" applyNumberFormat="1" applyFont="1" applyFill="1" applyBorder="1" applyAlignment="1">
      <alignment horizontal="center"/>
    </xf>
    <xf numFmtId="40" fontId="43" fillId="33" borderId="22" xfId="0" applyNumberFormat="1" applyFont="1" applyFill="1" applyBorder="1" applyAlignment="1">
      <alignment/>
    </xf>
    <xf numFmtId="38" fontId="43" fillId="33" borderId="22" xfId="0" applyNumberFormat="1" applyFont="1" applyFill="1" applyBorder="1" applyAlignment="1">
      <alignment/>
    </xf>
    <xf numFmtId="40" fontId="43" fillId="33" borderId="26" xfId="0" applyNumberFormat="1" applyFont="1" applyFill="1" applyBorder="1" applyAlignment="1">
      <alignment/>
    </xf>
    <xf numFmtId="38" fontId="43" fillId="33" borderId="10" xfId="0" applyNumberFormat="1" applyFont="1" applyFill="1" applyBorder="1" applyAlignment="1">
      <alignment/>
    </xf>
    <xf numFmtId="40" fontId="43" fillId="33" borderId="11" xfId="0" applyNumberFormat="1" applyFont="1" applyFill="1" applyBorder="1" applyAlignment="1">
      <alignment/>
    </xf>
    <xf numFmtId="40" fontId="43" fillId="33" borderId="15" xfId="0" applyNumberFormat="1" applyFont="1" applyFill="1" applyBorder="1" applyAlignment="1">
      <alignment/>
    </xf>
    <xf numFmtId="40" fontId="43" fillId="33" borderId="12" xfId="0" applyNumberFormat="1" applyFont="1" applyFill="1" applyBorder="1" applyAlignment="1">
      <alignment/>
    </xf>
    <xf numFmtId="40" fontId="46" fillId="2" borderId="18" xfId="0" applyNumberFormat="1" applyFont="1" applyFill="1" applyBorder="1" applyAlignment="1">
      <alignment horizontal="right"/>
    </xf>
    <xf numFmtId="173" fontId="48" fillId="2" borderId="18" xfId="0" applyNumberFormat="1" applyFont="1" applyFill="1" applyBorder="1" applyAlignment="1">
      <alignment/>
    </xf>
    <xf numFmtId="40" fontId="43" fillId="0" borderId="18" xfId="0" applyNumberFormat="1" applyFont="1" applyBorder="1" applyAlignment="1">
      <alignment/>
    </xf>
    <xf numFmtId="40" fontId="43" fillId="33" borderId="27" xfId="0" applyNumberFormat="1" applyFont="1" applyFill="1" applyBorder="1" applyAlignment="1">
      <alignment/>
    </xf>
    <xf numFmtId="38" fontId="43" fillId="33" borderId="28" xfId="0" applyNumberFormat="1" applyFont="1" applyFill="1" applyBorder="1" applyAlignment="1">
      <alignment/>
    </xf>
    <xf numFmtId="40" fontId="43" fillId="33" borderId="28" xfId="0" applyNumberFormat="1" applyFont="1" applyFill="1" applyBorder="1" applyAlignment="1">
      <alignment/>
    </xf>
    <xf numFmtId="40" fontId="43" fillId="33" borderId="29" xfId="0" applyNumberFormat="1" applyFont="1" applyFill="1" applyBorder="1" applyAlignment="1">
      <alignment/>
    </xf>
    <xf numFmtId="40" fontId="43" fillId="33" borderId="30" xfId="0" applyNumberFormat="1" applyFont="1" applyFill="1" applyBorder="1" applyAlignment="1">
      <alignment/>
    </xf>
    <xf numFmtId="40" fontId="43" fillId="33" borderId="31" xfId="0" applyNumberFormat="1" applyFont="1" applyFill="1" applyBorder="1" applyAlignment="1">
      <alignment/>
    </xf>
    <xf numFmtId="40" fontId="43" fillId="33" borderId="32" xfId="0" applyNumberFormat="1" applyFont="1" applyFill="1" applyBorder="1" applyAlignment="1">
      <alignment/>
    </xf>
    <xf numFmtId="40" fontId="43" fillId="2" borderId="26" xfId="0" applyNumberFormat="1" applyFont="1" applyFill="1" applyBorder="1" applyAlignment="1">
      <alignment/>
    </xf>
    <xf numFmtId="40" fontId="43" fillId="2" borderId="10" xfId="0" applyNumberFormat="1" applyFont="1" applyFill="1" applyBorder="1" applyAlignment="1">
      <alignment/>
    </xf>
    <xf numFmtId="40" fontId="43" fillId="2" borderId="12" xfId="0" applyNumberFormat="1" applyFont="1" applyFill="1" applyBorder="1" applyAlignment="1">
      <alignment/>
    </xf>
    <xf numFmtId="40" fontId="43" fillId="2" borderId="26" xfId="0" applyNumberFormat="1" applyFont="1" applyFill="1" applyBorder="1" applyAlignment="1">
      <alignment horizontal="right"/>
    </xf>
    <xf numFmtId="40" fontId="43" fillId="11" borderId="17" xfId="0" applyNumberFormat="1" applyFont="1" applyFill="1" applyBorder="1" applyAlignment="1">
      <alignment horizontal="center"/>
    </xf>
    <xf numFmtId="38" fontId="43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73" fontId="43" fillId="0" borderId="18" xfId="0" applyNumberFormat="1" applyFont="1" applyBorder="1" applyAlignment="1">
      <alignment/>
    </xf>
    <xf numFmtId="38" fontId="43" fillId="0" borderId="18" xfId="0" applyNumberFormat="1" applyFont="1" applyBorder="1" applyAlignment="1">
      <alignment horizontal="center"/>
    </xf>
    <xf numFmtId="40" fontId="43" fillId="11" borderId="25" xfId="0" applyNumberFormat="1" applyFont="1" applyFill="1" applyBorder="1" applyAlignment="1">
      <alignment horizontal="center"/>
    </xf>
    <xf numFmtId="40" fontId="43" fillId="33" borderId="30" xfId="0" applyNumberFormat="1" applyFont="1" applyFill="1" applyBorder="1" applyAlignment="1">
      <alignment horizontal="left"/>
    </xf>
    <xf numFmtId="40" fontId="43" fillId="2" borderId="31" xfId="0" applyNumberFormat="1" applyFont="1" applyFill="1" applyBorder="1" applyAlignment="1">
      <alignment/>
    </xf>
    <xf numFmtId="40" fontId="43" fillId="2" borderId="32" xfId="0" applyNumberFormat="1" applyFont="1" applyFill="1" applyBorder="1" applyAlignment="1">
      <alignment/>
    </xf>
    <xf numFmtId="40" fontId="43" fillId="2" borderId="17" xfId="0" applyNumberFormat="1" applyFont="1" applyFill="1" applyBorder="1" applyAlignment="1">
      <alignment/>
    </xf>
    <xf numFmtId="40" fontId="43" fillId="34" borderId="18" xfId="0" applyNumberFormat="1" applyFont="1" applyFill="1" applyBorder="1" applyAlignment="1">
      <alignment/>
    </xf>
    <xf numFmtId="40" fontId="0" fillId="0" borderId="18" xfId="0" applyNumberFormat="1" applyBorder="1" applyAlignment="1">
      <alignment/>
    </xf>
    <xf numFmtId="171" fontId="43" fillId="0" borderId="18" xfId="0" applyNumberFormat="1" applyFont="1" applyBorder="1" applyAlignment="1">
      <alignment/>
    </xf>
    <xf numFmtId="173" fontId="43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175" fontId="43" fillId="0" borderId="0" xfId="0" applyNumberFormat="1" applyFont="1" applyAlignment="1">
      <alignment/>
    </xf>
    <xf numFmtId="175" fontId="43" fillId="0" borderId="18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2" fontId="43" fillId="0" borderId="18" xfId="0" applyNumberFormat="1" applyFont="1" applyBorder="1" applyAlignment="1">
      <alignment/>
    </xf>
    <xf numFmtId="165" fontId="43" fillId="0" borderId="18" xfId="0" applyNumberFormat="1" applyFont="1" applyBorder="1" applyAlignment="1">
      <alignment/>
    </xf>
    <xf numFmtId="4" fontId="43" fillId="33" borderId="18" xfId="0" applyNumberFormat="1" applyFont="1" applyFill="1" applyBorder="1" applyAlignment="1">
      <alignment/>
    </xf>
    <xf numFmtId="40" fontId="43" fillId="16" borderId="21" xfId="0" applyNumberFormat="1" applyFont="1" applyFill="1" applyBorder="1" applyAlignment="1">
      <alignment/>
    </xf>
    <xf numFmtId="40" fontId="43" fillId="2" borderId="33" xfId="0" applyNumberFormat="1" applyFont="1" applyFill="1" applyBorder="1" applyAlignment="1">
      <alignment horizontal="center"/>
    </xf>
    <xf numFmtId="40" fontId="43" fillId="0" borderId="34" xfId="0" applyNumberFormat="1" applyFont="1" applyBorder="1" applyAlignment="1">
      <alignment/>
    </xf>
    <xf numFmtId="40" fontId="43" fillId="0" borderId="35" xfId="0" applyNumberFormat="1" applyFont="1" applyBorder="1" applyAlignment="1">
      <alignment/>
    </xf>
    <xf numFmtId="40" fontId="43" fillId="33" borderId="35" xfId="0" applyNumberFormat="1" applyFont="1" applyFill="1" applyBorder="1" applyAlignment="1">
      <alignment/>
    </xf>
    <xf numFmtId="40" fontId="43" fillId="16" borderId="35" xfId="0" applyNumberFormat="1" applyFont="1" applyFill="1" applyBorder="1" applyAlignment="1">
      <alignment/>
    </xf>
    <xf numFmtId="40" fontId="43" fillId="33" borderId="36" xfId="0" applyNumberFormat="1" applyFont="1" applyFill="1" applyBorder="1" applyAlignment="1">
      <alignment/>
    </xf>
    <xf numFmtId="4" fontId="43" fillId="33" borderId="36" xfId="0" applyNumberFormat="1" applyFont="1" applyFill="1" applyBorder="1" applyAlignment="1">
      <alignment/>
    </xf>
    <xf numFmtId="0" fontId="0" fillId="33" borderId="36" xfId="0" applyFill="1" applyBorder="1" applyAlignment="1">
      <alignment/>
    </xf>
    <xf numFmtId="40" fontId="43" fillId="33" borderId="37" xfId="0" applyNumberFormat="1" applyFont="1" applyFill="1" applyBorder="1" applyAlignment="1">
      <alignment/>
    </xf>
    <xf numFmtId="40" fontId="43" fillId="2" borderId="38" xfId="0" applyNumberFormat="1" applyFont="1" applyFill="1" applyBorder="1" applyAlignment="1">
      <alignment/>
    </xf>
    <xf numFmtId="40" fontId="43" fillId="2" borderId="38" xfId="0" applyNumberFormat="1" applyFont="1" applyFill="1" applyBorder="1" applyAlignment="1">
      <alignment horizontal="center"/>
    </xf>
    <xf numFmtId="40" fontId="43" fillId="2" borderId="30" xfId="0" applyNumberFormat="1" applyFont="1" applyFill="1" applyBorder="1" applyAlignment="1">
      <alignment horizontal="center"/>
    </xf>
    <xf numFmtId="0" fontId="0" fillId="11" borderId="18" xfId="0" applyFill="1" applyBorder="1" applyAlignment="1">
      <alignment/>
    </xf>
    <xf numFmtId="40" fontId="43" fillId="2" borderId="39" xfId="0" applyNumberFormat="1" applyFont="1" applyFill="1" applyBorder="1" applyAlignment="1">
      <alignment/>
    </xf>
    <xf numFmtId="40" fontId="43" fillId="13" borderId="30" xfId="0" applyNumberFormat="1" applyFont="1" applyFill="1" applyBorder="1" applyAlignment="1">
      <alignment/>
    </xf>
    <xf numFmtId="40" fontId="43" fillId="13" borderId="31" xfId="0" applyNumberFormat="1" applyFont="1" applyFill="1" applyBorder="1" applyAlignment="1">
      <alignment horizontal="center"/>
    </xf>
    <xf numFmtId="40" fontId="43" fillId="13" borderId="31" xfId="0" applyNumberFormat="1" applyFont="1" applyFill="1" applyBorder="1" applyAlignment="1">
      <alignment/>
    </xf>
    <xf numFmtId="40" fontId="43" fillId="34" borderId="26" xfId="0" applyNumberFormat="1" applyFont="1" applyFill="1" applyBorder="1" applyAlignment="1">
      <alignment horizontal="center"/>
    </xf>
    <xf numFmtId="40" fontId="43" fillId="0" borderId="0" xfId="0" applyNumberFormat="1" applyFont="1" applyFill="1" applyAlignment="1">
      <alignment/>
    </xf>
    <xf numFmtId="174" fontId="43" fillId="35" borderId="0" xfId="0" applyNumberFormat="1" applyFont="1" applyFill="1" applyBorder="1" applyAlignment="1">
      <alignment/>
    </xf>
    <xf numFmtId="173" fontId="43" fillId="35" borderId="18" xfId="0" applyNumberFormat="1" applyFont="1" applyFill="1" applyBorder="1" applyAlignment="1">
      <alignment/>
    </xf>
    <xf numFmtId="173" fontId="43" fillId="35" borderId="21" xfId="0" applyNumberFormat="1" applyFont="1" applyFill="1" applyBorder="1" applyAlignment="1">
      <alignment/>
    </xf>
    <xf numFmtId="175" fontId="43" fillId="35" borderId="0" xfId="0" applyNumberFormat="1" applyFont="1" applyFill="1" applyBorder="1" applyAlignment="1">
      <alignment/>
    </xf>
    <xf numFmtId="175" fontId="43" fillId="35" borderId="18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PageLayoutView="0" workbookViewId="0" topLeftCell="B52">
      <selection activeCell="C64" sqref="C64"/>
    </sheetView>
  </sheetViews>
  <sheetFormatPr defaultColWidth="11.421875" defaultRowHeight="15"/>
  <cols>
    <col min="2" max="2" width="22.00390625" style="0" bestFit="1" customWidth="1"/>
    <col min="3" max="3" width="17.7109375" style="0" bestFit="1" customWidth="1"/>
    <col min="4" max="4" width="17.00390625" style="0" bestFit="1" customWidth="1"/>
    <col min="5" max="5" width="17.7109375" style="0" bestFit="1" customWidth="1"/>
    <col min="6" max="6" width="22.00390625" style="0" bestFit="1" customWidth="1"/>
    <col min="7" max="7" width="17.00390625" style="0" bestFit="1" customWidth="1"/>
    <col min="8" max="8" width="18.57421875" style="0" bestFit="1" customWidth="1"/>
    <col min="9" max="9" width="17.7109375" style="0" customWidth="1"/>
    <col min="10" max="10" width="31.421875" style="0" customWidth="1"/>
    <col min="11" max="11" width="17.7109375" style="0" bestFit="1" customWidth="1"/>
    <col min="12" max="12" width="14.421875" style="0" bestFit="1" customWidth="1"/>
    <col min="13" max="13" width="18.57421875" style="0" customWidth="1"/>
    <col min="14" max="14" width="30.7109375" style="0" customWidth="1"/>
    <col min="15" max="15" width="21.00390625" style="0" customWidth="1"/>
    <col min="16" max="16" width="20.7109375" style="0" customWidth="1"/>
  </cols>
  <sheetData>
    <row r="1" spans="1:24" ht="19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>
      <c r="A2" s="2"/>
      <c r="B2" s="2" t="s">
        <v>14</v>
      </c>
      <c r="C2" s="2"/>
      <c r="D2" s="2"/>
      <c r="E2" s="2"/>
      <c r="F2" s="2">
        <v>300000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9.5">
      <c r="A3" s="2"/>
      <c r="B3" s="2" t="s">
        <v>15</v>
      </c>
      <c r="C3" s="2"/>
      <c r="D3" s="2"/>
      <c r="E3" s="2"/>
      <c r="F3" s="2">
        <v>40000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9.5">
      <c r="A4" s="2"/>
      <c r="B4" s="2" t="s">
        <v>62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9.5">
      <c r="A5" s="2"/>
      <c r="B5" s="19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9.5">
      <c r="B6" s="16">
        <v>2</v>
      </c>
      <c r="C6" s="2" t="s">
        <v>17</v>
      </c>
      <c r="D6" s="2"/>
      <c r="E6" s="2">
        <v>60</v>
      </c>
      <c r="F6" s="18">
        <f>+B6*E6</f>
        <v>120</v>
      </c>
      <c r="G6" s="24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9.5">
      <c r="A7" s="2"/>
      <c r="B7" s="19" t="s">
        <v>18</v>
      </c>
      <c r="C7" s="2"/>
      <c r="D7" s="2"/>
      <c r="E7" s="2"/>
      <c r="F7" s="2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9.5">
      <c r="A8" s="2"/>
      <c r="B8" s="16">
        <v>8</v>
      </c>
      <c r="C8" s="2" t="s">
        <v>19</v>
      </c>
      <c r="D8" s="2"/>
      <c r="E8" s="2">
        <v>3.75</v>
      </c>
      <c r="F8" s="18">
        <f>+B8*E8</f>
        <v>30</v>
      </c>
      <c r="G8" s="24" t="s">
        <v>59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9.5">
      <c r="A9" s="2"/>
      <c r="B9" s="19" t="s">
        <v>20</v>
      </c>
      <c r="C9" s="2"/>
      <c r="D9" s="2"/>
      <c r="E9" s="2"/>
      <c r="F9" s="2"/>
      <c r="G9" s="2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9.5">
      <c r="A10" s="2"/>
      <c r="B10" s="16">
        <v>8</v>
      </c>
      <c r="C10" s="2" t="s">
        <v>21</v>
      </c>
      <c r="D10" s="2"/>
      <c r="E10" s="2">
        <v>5.625</v>
      </c>
      <c r="F10" s="18">
        <f>+B10*E10</f>
        <v>45</v>
      </c>
      <c r="G10" s="24" t="s">
        <v>59</v>
      </c>
      <c r="H10" s="2"/>
      <c r="I10" s="2">
        <f>+E10*F10</f>
        <v>253.125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0.25" thickBot="1">
      <c r="A11" s="2"/>
      <c r="B11" s="20" t="s">
        <v>22</v>
      </c>
      <c r="C11" s="2"/>
      <c r="D11" s="2"/>
      <c r="E11" s="2"/>
      <c r="F11" s="37">
        <f>SUM(F6:F10)</f>
        <v>195</v>
      </c>
      <c r="G11" s="24" t="s">
        <v>59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.25" thickTop="1">
      <c r="A12" s="2"/>
      <c r="B12" s="2"/>
      <c r="C12" s="2"/>
      <c r="D12" s="2" t="s">
        <v>30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9.5">
      <c r="A13" s="21" t="s">
        <v>25</v>
      </c>
      <c r="B13" s="2" t="s">
        <v>23</v>
      </c>
      <c r="C13" s="2"/>
      <c r="D13" s="16">
        <v>400</v>
      </c>
      <c r="E13" s="2">
        <v>700</v>
      </c>
      <c r="F13" s="18">
        <f>+D13*E13</f>
        <v>280000</v>
      </c>
      <c r="G13" s="24" t="s">
        <v>69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9.5">
      <c r="A14" s="2"/>
      <c r="B14" s="2" t="s">
        <v>24</v>
      </c>
      <c r="C14" s="2"/>
      <c r="D14" s="16">
        <v>300</v>
      </c>
      <c r="E14" s="2">
        <v>700</v>
      </c>
      <c r="F14" s="18">
        <f>+D14*E14</f>
        <v>210000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9.5">
      <c r="A15" s="21" t="s">
        <v>26</v>
      </c>
      <c r="B15" s="2" t="s">
        <v>27</v>
      </c>
      <c r="C15" s="2"/>
      <c r="D15" s="16">
        <v>2000</v>
      </c>
      <c r="E15" s="2">
        <v>80</v>
      </c>
      <c r="F15" s="18">
        <f>+D15*E15</f>
        <v>160000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9.5">
      <c r="A16" s="21" t="s">
        <v>28</v>
      </c>
      <c r="B16" s="2" t="s">
        <v>29</v>
      </c>
      <c r="C16" s="2"/>
      <c r="D16" s="16">
        <v>610</v>
      </c>
      <c r="E16" s="17">
        <f>+E15</f>
        <v>80</v>
      </c>
      <c r="F16" s="23">
        <f>+D16*E16</f>
        <v>48800</v>
      </c>
      <c r="G16" s="24">
        <f>+F16+F17</f>
        <v>83200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9.5">
      <c r="A17" s="21"/>
      <c r="B17" s="2" t="s">
        <v>31</v>
      </c>
      <c r="C17" s="2"/>
      <c r="D17" s="16">
        <v>430</v>
      </c>
      <c r="E17" s="17">
        <f>+E15</f>
        <v>80</v>
      </c>
      <c r="F17" s="25">
        <f>+D17*E17</f>
        <v>34400</v>
      </c>
      <c r="G17" s="24"/>
      <c r="H17" s="2">
        <f>+F17</f>
        <v>34400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9.5">
      <c r="A18" s="21" t="s">
        <v>32</v>
      </c>
      <c r="B18" s="2" t="s">
        <v>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1" customFormat="1" ht="19.5">
      <c r="A19" s="21"/>
      <c r="B19" s="2" t="s">
        <v>34</v>
      </c>
      <c r="C19" s="2"/>
      <c r="D19" s="2"/>
      <c r="E19" s="2">
        <v>6000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1" customFormat="1" ht="19.5">
      <c r="A20" s="21"/>
      <c r="B20" s="2" t="s">
        <v>35</v>
      </c>
      <c r="C20" s="2"/>
      <c r="D20" s="2"/>
      <c r="E20" s="2">
        <v>2400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1" customFormat="1" ht="19.5">
      <c r="A21" s="21"/>
      <c r="B21" s="2" t="s">
        <v>36</v>
      </c>
      <c r="C21" s="2"/>
      <c r="D21" s="2"/>
      <c r="E21" s="2">
        <v>1000</v>
      </c>
      <c r="F21" s="27">
        <f>SUM(E19:E21)</f>
        <v>9400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1" customFormat="1" ht="19.5">
      <c r="A22" s="21" t="s">
        <v>37</v>
      </c>
      <c r="B22" s="2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1" customFormat="1" ht="19.5">
      <c r="A23" s="21"/>
      <c r="B23" s="2" t="s">
        <v>39</v>
      </c>
      <c r="C23" s="2"/>
      <c r="D23" s="2"/>
      <c r="E23" s="2">
        <v>10000</v>
      </c>
      <c r="F23" s="30">
        <f>+E23</f>
        <v>10000</v>
      </c>
      <c r="G23" s="18">
        <f>+F23</f>
        <v>10000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1" customFormat="1" ht="19.5">
      <c r="A24" s="21"/>
      <c r="B24" s="2" t="s">
        <v>40</v>
      </c>
      <c r="C24" s="36" t="s">
        <v>42</v>
      </c>
      <c r="D24" s="2"/>
      <c r="E24" s="2"/>
      <c r="F24" s="3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1" customFormat="1" ht="19.5">
      <c r="A25" s="21"/>
      <c r="B25" s="2" t="s">
        <v>41</v>
      </c>
      <c r="C25" s="16">
        <v>2360</v>
      </c>
      <c r="D25" s="2">
        <v>5</v>
      </c>
      <c r="E25" s="18">
        <f>+C25*D25</f>
        <v>11800</v>
      </c>
      <c r="F25" s="33">
        <f>+E25</f>
        <v>11800</v>
      </c>
      <c r="G25" s="1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1" customFormat="1" ht="19.5">
      <c r="A26" s="21"/>
      <c r="B26" s="2" t="s">
        <v>43</v>
      </c>
      <c r="C26" s="16">
        <v>1820</v>
      </c>
      <c r="D26" s="2">
        <v>5</v>
      </c>
      <c r="E26" s="18">
        <f>+C26*D26</f>
        <v>9100</v>
      </c>
      <c r="F26" s="31">
        <f>+E26</f>
        <v>9100</v>
      </c>
      <c r="G26" s="18">
        <f>+F25+F26</f>
        <v>20900</v>
      </c>
      <c r="H26" s="2">
        <f>+E26*0.8</f>
        <v>7280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1" customFormat="1" ht="19.5">
      <c r="A27" s="21" t="s">
        <v>44</v>
      </c>
      <c r="B27" s="2" t="s">
        <v>45</v>
      </c>
      <c r="C27" s="16"/>
      <c r="D27" s="2"/>
      <c r="E27" s="2"/>
      <c r="F27" s="5"/>
      <c r="G27" s="27">
        <f>+G23+G26</f>
        <v>30900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1" customFormat="1" ht="19.5">
      <c r="A28" s="21" t="s">
        <v>46</v>
      </c>
      <c r="B28" s="2" t="s">
        <v>47</v>
      </c>
      <c r="C28" s="1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1" customFormat="1" ht="19.5">
      <c r="A29" s="21" t="s">
        <v>48</v>
      </c>
      <c r="B29" s="2" t="s">
        <v>49</v>
      </c>
      <c r="C29" s="16"/>
      <c r="D29" s="2"/>
      <c r="E29" s="2"/>
      <c r="F29" s="24" t="s">
        <v>64</v>
      </c>
      <c r="G29" s="38">
        <f>+D14</f>
        <v>300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1" customFormat="1" ht="19.5">
      <c r="A30" s="21"/>
      <c r="B30" s="2" t="s">
        <v>50</v>
      </c>
      <c r="C30" s="16"/>
      <c r="D30" s="2"/>
      <c r="E30" s="2"/>
      <c r="F30" s="24" t="s">
        <v>65</v>
      </c>
      <c r="G30" s="38">
        <f>+G29*0.8</f>
        <v>240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1" customFormat="1" ht="19.5">
      <c r="A31" s="21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" customFormat="1" ht="19.5">
      <c r="A32" s="21"/>
      <c r="B32" s="45" t="s">
        <v>57</v>
      </c>
      <c r="C32" s="16"/>
      <c r="D32" s="2"/>
      <c r="E32" s="2"/>
      <c r="F32" s="45" t="s">
        <v>63</v>
      </c>
      <c r="G32" s="1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1" customFormat="1" ht="19.5">
      <c r="A33" s="21"/>
      <c r="B33" s="39" t="s">
        <v>56</v>
      </c>
      <c r="C33" s="40" t="s">
        <v>58</v>
      </c>
      <c r="D33" s="41" t="s">
        <v>59</v>
      </c>
      <c r="E33" s="41" t="s">
        <v>60</v>
      </c>
      <c r="F33" s="42" t="s">
        <v>56</v>
      </c>
      <c r="G33" s="43" t="s">
        <v>58</v>
      </c>
      <c r="H33" s="44" t="s">
        <v>59</v>
      </c>
      <c r="I33" s="44" t="s">
        <v>60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1" customFormat="1" ht="19.5">
      <c r="A34" s="21"/>
      <c r="B34" s="46" t="s">
        <v>0</v>
      </c>
      <c r="C34" s="38">
        <f>+D13</f>
        <v>400</v>
      </c>
      <c r="D34" s="46">
        <f>+F6</f>
        <v>120</v>
      </c>
      <c r="E34" s="46">
        <f>+C34*D34</f>
        <v>48000</v>
      </c>
      <c r="F34" s="46" t="s">
        <v>0</v>
      </c>
      <c r="G34" s="38">
        <f>+G29</f>
        <v>300</v>
      </c>
      <c r="H34" s="46">
        <f>+F6</f>
        <v>120</v>
      </c>
      <c r="I34" s="46">
        <f>+G34*H34</f>
        <v>36000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1" customFormat="1" ht="19.5">
      <c r="A35" s="21"/>
      <c r="B35" s="46" t="s">
        <v>61</v>
      </c>
      <c r="C35" s="38">
        <f>+D13</f>
        <v>400</v>
      </c>
      <c r="D35" s="46">
        <f>+F8</f>
        <v>30</v>
      </c>
      <c r="E35" s="46">
        <f>+C35*D35</f>
        <v>12000</v>
      </c>
      <c r="F35" s="46" t="s">
        <v>61</v>
      </c>
      <c r="G35" s="38">
        <f>+G30</f>
        <v>240</v>
      </c>
      <c r="H35" s="46">
        <f>+F8</f>
        <v>30</v>
      </c>
      <c r="I35" s="46">
        <f>+G35*H35</f>
        <v>7200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1" customFormat="1" ht="19.5">
      <c r="A36" s="21"/>
      <c r="B36" s="46" t="s">
        <v>8</v>
      </c>
      <c r="C36" s="38">
        <f>+D13</f>
        <v>400</v>
      </c>
      <c r="D36" s="46">
        <f>+F10</f>
        <v>45</v>
      </c>
      <c r="E36" s="46">
        <f>+C36*D36</f>
        <v>18000</v>
      </c>
      <c r="F36" s="46" t="s">
        <v>8</v>
      </c>
      <c r="G36" s="38">
        <f>+G30</f>
        <v>240</v>
      </c>
      <c r="H36" s="46">
        <f>+F10</f>
        <v>45</v>
      </c>
      <c r="I36" s="46">
        <f>+G36*H36</f>
        <v>10800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1" customFormat="1" ht="19.5">
      <c r="A37" s="21"/>
      <c r="B37" s="47" t="s">
        <v>60</v>
      </c>
      <c r="C37" s="38">
        <f>+D13</f>
        <v>400</v>
      </c>
      <c r="D37" s="48">
        <f>SUM(D34:D36)</f>
        <v>195</v>
      </c>
      <c r="E37" s="48">
        <f>SUM(E34:E36)</f>
        <v>78000</v>
      </c>
      <c r="F37" s="47" t="s">
        <v>60</v>
      </c>
      <c r="G37" s="38"/>
      <c r="H37" s="48">
        <f>SUM(H34:H36)</f>
        <v>195</v>
      </c>
      <c r="I37" s="48">
        <f>SUM(I34:I36)</f>
        <v>54000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1" customFormat="1" ht="19.5">
      <c r="A38" s="21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1" customFormat="1" ht="19.5">
      <c r="A39" s="21"/>
      <c r="B39" s="19" t="s">
        <v>70</v>
      </c>
      <c r="C39" s="1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1" customFormat="1" ht="19.5">
      <c r="A40" s="21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1" customFormat="1" ht="19.5">
      <c r="A41" s="21"/>
      <c r="B41" s="55" t="s">
        <v>71</v>
      </c>
      <c r="C41" s="56"/>
      <c r="D41" s="57"/>
      <c r="E41" s="57"/>
      <c r="F41" s="6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1" customFormat="1" ht="19.5">
      <c r="A42" s="21"/>
      <c r="B42" s="58"/>
      <c r="C42" s="59"/>
      <c r="D42" s="60" t="s">
        <v>40</v>
      </c>
      <c r="E42" s="61" t="s">
        <v>42</v>
      </c>
      <c r="F42" s="6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1" customFormat="1" ht="19.5">
      <c r="A43" s="21"/>
      <c r="B43" s="58" t="s">
        <v>72</v>
      </c>
      <c r="C43" s="60">
        <f>+F21</f>
        <v>9400</v>
      </c>
      <c r="D43" s="60" t="s">
        <v>41</v>
      </c>
      <c r="E43" s="59">
        <v>2360</v>
      </c>
      <c r="F43" s="6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1" customFormat="1" ht="19.5">
      <c r="A44" s="21"/>
      <c r="B44" s="58" t="s">
        <v>73</v>
      </c>
      <c r="C44" s="60">
        <f>+G23</f>
        <v>10000</v>
      </c>
      <c r="D44" s="60" t="s">
        <v>43</v>
      </c>
      <c r="E44" s="59">
        <v>1820</v>
      </c>
      <c r="F44" s="69" t="s">
        <v>74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1" customFormat="1" ht="20.25" thickBot="1">
      <c r="A45" s="21"/>
      <c r="B45" s="58"/>
      <c r="C45" s="62">
        <f>+C43+C44</f>
        <v>19400</v>
      </c>
      <c r="D45" s="60"/>
      <c r="E45" s="63">
        <f>+E43+E44</f>
        <v>4180</v>
      </c>
      <c r="F45" s="70">
        <f>+C45/E45</f>
        <v>4.641148325358851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1" customFormat="1" ht="20.25" thickTop="1">
      <c r="A46" s="21"/>
      <c r="B46" s="64"/>
      <c r="C46" s="65"/>
      <c r="D46" s="4"/>
      <c r="E46" s="4"/>
      <c r="F46" s="6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1" customFormat="1" ht="19.5">
      <c r="A47" s="21"/>
      <c r="B47" s="14"/>
      <c r="C47" s="51"/>
      <c r="D47" s="14"/>
      <c r="E47" s="14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1" customFormat="1" ht="19.5">
      <c r="A48" s="21"/>
      <c r="B48" s="14" t="s">
        <v>57</v>
      </c>
      <c r="C48" s="51">
        <f>+E43</f>
        <v>2360</v>
      </c>
      <c r="D48" s="14" t="s">
        <v>75</v>
      </c>
      <c r="E48" s="53">
        <f>+F45</f>
        <v>4.641148325358851</v>
      </c>
      <c r="F48" s="14">
        <f>+C48*E48</f>
        <v>10953.110047846889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1" customFormat="1" ht="19.5">
      <c r="A49" s="21"/>
      <c r="B49" s="14" t="s">
        <v>63</v>
      </c>
      <c r="C49" s="51">
        <f>+E44</f>
        <v>1820</v>
      </c>
      <c r="D49" s="14" t="s">
        <v>75</v>
      </c>
      <c r="E49" s="53">
        <f>+F45</f>
        <v>4.641148325358851</v>
      </c>
      <c r="F49" s="14">
        <f>+C49*E49</f>
        <v>8446.88995215311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1" customFormat="1" ht="20.25" thickBot="1">
      <c r="A50" s="21"/>
      <c r="B50" s="14"/>
      <c r="C50" s="52">
        <f>+C48+C49</f>
        <v>4180</v>
      </c>
      <c r="D50" s="14"/>
      <c r="E50" s="14"/>
      <c r="F50" s="54">
        <f>+F48+F49</f>
        <v>19400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1" customFormat="1" ht="20.25" thickTop="1">
      <c r="A51" s="21"/>
      <c r="B51" s="14"/>
      <c r="C51" s="51"/>
      <c r="D51" s="14"/>
      <c r="E51" s="14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1" customFormat="1" ht="19.5">
      <c r="A52" s="21"/>
      <c r="B52" s="14"/>
      <c r="C52" s="51"/>
      <c r="D52" s="14"/>
      <c r="E52" s="14"/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1" customFormat="1" ht="19.5">
      <c r="A53" s="21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9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9.5">
      <c r="A55" s="2"/>
      <c r="B55" s="3" t="s">
        <v>3</v>
      </c>
      <c r="C55" s="4"/>
      <c r="D55" s="5"/>
      <c r="E55" s="2"/>
      <c r="F55" s="3" t="s">
        <v>4</v>
      </c>
      <c r="G55" s="4"/>
      <c r="H55" s="5"/>
      <c r="I55" s="2"/>
      <c r="J55" s="3" t="s">
        <v>5</v>
      </c>
      <c r="K55" s="4"/>
      <c r="L55" s="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9.5">
      <c r="A56" s="21" t="s">
        <v>26</v>
      </c>
      <c r="B56" s="6">
        <f>+F15</f>
        <v>160000</v>
      </c>
      <c r="C56" s="22">
        <f>+G16</f>
        <v>83200</v>
      </c>
      <c r="D56" s="5" t="s">
        <v>51</v>
      </c>
      <c r="E56" s="2"/>
      <c r="F56" s="6"/>
      <c r="G56" s="22">
        <f>+F3</f>
        <v>40000</v>
      </c>
      <c r="H56" s="34" t="s">
        <v>52</v>
      </c>
      <c r="I56" s="20" t="s">
        <v>53</v>
      </c>
      <c r="J56" s="26">
        <f>+F2</f>
        <v>300000</v>
      </c>
      <c r="K56" s="22">
        <f>+F15</f>
        <v>160000</v>
      </c>
      <c r="L56" s="5" t="s">
        <v>1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9.5">
      <c r="A57" s="21"/>
      <c r="B57" s="7"/>
      <c r="C57" s="8"/>
      <c r="D57" s="5"/>
      <c r="E57" s="2"/>
      <c r="F57" s="7"/>
      <c r="G57" s="8"/>
      <c r="H57" s="5"/>
      <c r="I57" s="2"/>
      <c r="J57" s="28"/>
      <c r="K57" s="22">
        <f>+F21</f>
        <v>9400</v>
      </c>
      <c r="L57" s="5" t="s">
        <v>54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0.25" thickBot="1">
      <c r="A58" s="20" t="s">
        <v>53</v>
      </c>
      <c r="B58" s="9">
        <f>+B56-C56</f>
        <v>76800</v>
      </c>
      <c r="C58" s="9"/>
      <c r="D58" s="5"/>
      <c r="E58" s="2"/>
      <c r="F58" s="9"/>
      <c r="G58" s="9">
        <f>+G56</f>
        <v>40000</v>
      </c>
      <c r="H58" s="34" t="s">
        <v>52</v>
      </c>
      <c r="I58" s="2"/>
      <c r="J58" s="29">
        <f>+J56+J57</f>
        <v>300000</v>
      </c>
      <c r="K58" s="29">
        <f>+K56+K57</f>
        <v>169400</v>
      </c>
      <c r="L58" s="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1" thickBot="1" thickTop="1">
      <c r="A59" s="2"/>
      <c r="B59" s="10"/>
      <c r="C59" s="5"/>
      <c r="D59" s="5"/>
      <c r="E59" s="2"/>
      <c r="F59" s="10"/>
      <c r="G59" s="5"/>
      <c r="H59" s="5"/>
      <c r="I59" s="20" t="s">
        <v>53</v>
      </c>
      <c r="J59" s="9">
        <f>+J58-K58</f>
        <v>130600</v>
      </c>
      <c r="K59" s="5"/>
      <c r="L59" s="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0.25" thickTop="1">
      <c r="A60" s="2"/>
      <c r="B60" s="11"/>
      <c r="C60" s="5"/>
      <c r="D60" s="5"/>
      <c r="E60" s="2"/>
      <c r="F60" s="11"/>
      <c r="G60" s="5"/>
      <c r="H60" s="5"/>
      <c r="I60" s="2"/>
      <c r="J60" s="11"/>
      <c r="K60" s="5"/>
      <c r="L60" s="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9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9.5">
      <c r="A62" s="2"/>
      <c r="B62" s="3" t="s">
        <v>6</v>
      </c>
      <c r="C62" s="4"/>
      <c r="D62" s="5"/>
      <c r="E62" s="2"/>
      <c r="F62" s="12" t="s">
        <v>7</v>
      </c>
      <c r="G62" s="4"/>
      <c r="H62" s="5"/>
      <c r="I62" s="2"/>
      <c r="J62" s="3" t="s">
        <v>8</v>
      </c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9.5">
      <c r="A63" s="21" t="s">
        <v>28</v>
      </c>
      <c r="B63" s="6">
        <f>+G16</f>
        <v>83200</v>
      </c>
      <c r="C63" s="49">
        <f>+E37</f>
        <v>78000</v>
      </c>
      <c r="D63" s="5" t="s">
        <v>66</v>
      </c>
      <c r="E63" s="2"/>
      <c r="F63" s="6"/>
      <c r="G63" s="22">
        <f>+G27</f>
        <v>30900</v>
      </c>
      <c r="H63" s="5" t="s">
        <v>55</v>
      </c>
      <c r="I63" s="21" t="s">
        <v>32</v>
      </c>
      <c r="J63" s="6">
        <f>+F21</f>
        <v>9400</v>
      </c>
      <c r="K63" s="5">
        <f>+J65</f>
        <v>19400</v>
      </c>
      <c r="L63" s="5" t="s">
        <v>2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9.5">
      <c r="A64" s="21" t="s">
        <v>37</v>
      </c>
      <c r="B64" s="28">
        <f>+G26</f>
        <v>20900</v>
      </c>
      <c r="C64" s="5"/>
      <c r="D64" s="5"/>
      <c r="E64" s="2"/>
      <c r="F64" s="7"/>
      <c r="G64" s="8"/>
      <c r="H64" s="5"/>
      <c r="I64" s="21" t="s">
        <v>37</v>
      </c>
      <c r="J64" s="7">
        <f>+G23</f>
        <v>10000</v>
      </c>
      <c r="K64" s="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20.25" thickBot="1">
      <c r="A65" s="21" t="s">
        <v>46</v>
      </c>
      <c r="B65" s="11">
        <f>+J65</f>
        <v>19400</v>
      </c>
      <c r="C65" s="5"/>
      <c r="D65" s="5"/>
      <c r="E65" s="2"/>
      <c r="F65" s="9"/>
      <c r="G65" s="9">
        <f>+G63</f>
        <v>30900</v>
      </c>
      <c r="H65" s="34" t="s">
        <v>52</v>
      </c>
      <c r="I65" s="20" t="s">
        <v>53</v>
      </c>
      <c r="J65" s="9">
        <f>+J63+J64</f>
        <v>19400</v>
      </c>
      <c r="K65" s="9">
        <f>+K63+K64</f>
        <v>19400</v>
      </c>
      <c r="L65" s="34" t="s">
        <v>52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0.25" thickTop="1">
      <c r="A66" s="2"/>
      <c r="B66" s="29">
        <f>SUM(B63:B65)</f>
        <v>123500</v>
      </c>
      <c r="C66" s="35"/>
      <c r="D66" s="5"/>
      <c r="E66" s="2"/>
      <c r="F66" s="10"/>
      <c r="G66" s="5"/>
      <c r="H66" s="5"/>
      <c r="I66" s="2"/>
      <c r="J66" s="10"/>
      <c r="K66" s="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9.5">
      <c r="A67" s="2"/>
      <c r="B67" s="11"/>
      <c r="C67" s="5"/>
      <c r="D67" s="5"/>
      <c r="E67" s="2"/>
      <c r="F67" s="11"/>
      <c r="G67" s="5"/>
      <c r="H67" s="5"/>
      <c r="I67" s="2"/>
      <c r="J67" s="11"/>
      <c r="K67" s="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9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9.5">
      <c r="A69" s="2"/>
      <c r="B69" s="3" t="s">
        <v>9</v>
      </c>
      <c r="C69" s="4"/>
      <c r="D69" s="5"/>
      <c r="E69" s="2"/>
      <c r="F69" s="3" t="s">
        <v>10</v>
      </c>
      <c r="G69" s="4"/>
      <c r="H69" s="5"/>
      <c r="I69" s="2"/>
      <c r="J69" s="3" t="s">
        <v>11</v>
      </c>
      <c r="K69" s="4"/>
      <c r="L69" s="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9.5">
      <c r="A70" s="50" t="s">
        <v>67</v>
      </c>
      <c r="B70" s="6">
        <f>+F13</f>
        <v>280000</v>
      </c>
      <c r="C70" s="5"/>
      <c r="D70" s="5"/>
      <c r="E70" s="21" t="s">
        <v>44</v>
      </c>
      <c r="F70" s="6">
        <f>+E37</f>
        <v>78000</v>
      </c>
      <c r="G70" s="49">
        <f>+E37</f>
        <v>78000</v>
      </c>
      <c r="H70" s="5" t="s">
        <v>68</v>
      </c>
      <c r="I70" s="21" t="s">
        <v>67</v>
      </c>
      <c r="J70" s="6">
        <f>+E37</f>
        <v>78000</v>
      </c>
      <c r="K70" s="5"/>
      <c r="L70" s="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9.5">
      <c r="A71" s="2"/>
      <c r="B71" s="7"/>
      <c r="C71" s="8"/>
      <c r="D71" s="5"/>
      <c r="E71" s="2"/>
      <c r="F71" s="7"/>
      <c r="G71" s="8"/>
      <c r="H71" s="5"/>
      <c r="I71" s="2" t="s">
        <v>100</v>
      </c>
      <c r="J71" s="7">
        <f>+J72-J70</f>
        <v>-6446.889952153113</v>
      </c>
      <c r="K71" s="8"/>
      <c r="L71" s="5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0.25" thickBot="1">
      <c r="A72" s="2"/>
      <c r="B72" s="9"/>
      <c r="C72" s="9"/>
      <c r="D72" s="5"/>
      <c r="E72" s="2"/>
      <c r="F72" s="9"/>
      <c r="G72" s="9"/>
      <c r="H72" s="5"/>
      <c r="I72" s="2"/>
      <c r="J72" s="9">
        <f>+O90</f>
        <v>71553.11004784689</v>
      </c>
      <c r="K72" s="9"/>
      <c r="L72" s="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0.25" thickTop="1">
      <c r="A73" s="2"/>
      <c r="B73" s="10"/>
      <c r="C73" s="5"/>
      <c r="D73" s="5"/>
      <c r="E73" s="2"/>
      <c r="F73" s="10"/>
      <c r="G73" s="5"/>
      <c r="H73" s="5"/>
      <c r="I73" s="2"/>
      <c r="J73" s="10"/>
      <c r="K73" s="5"/>
      <c r="L73" s="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9.5">
      <c r="A74" s="2"/>
      <c r="B74" s="11"/>
      <c r="C74" s="5"/>
      <c r="D74" s="5"/>
      <c r="E74" s="2"/>
      <c r="F74" s="11"/>
      <c r="G74" s="5"/>
      <c r="H74" s="5"/>
      <c r="I74" s="2"/>
      <c r="J74" s="11"/>
      <c r="K74" s="5"/>
      <c r="L74" s="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9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9.5">
      <c r="A76" s="2"/>
      <c r="B76" s="3" t="s">
        <v>12</v>
      </c>
      <c r="C76" s="4"/>
      <c r="D76" s="5"/>
      <c r="E76" s="2"/>
      <c r="F76" s="3" t="s">
        <v>13</v>
      </c>
      <c r="G76" s="4"/>
      <c r="H76" s="5"/>
      <c r="I76" s="2"/>
      <c r="J76" s="13"/>
      <c r="K76" s="14"/>
      <c r="L76" s="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9.5">
      <c r="A77" s="2"/>
      <c r="B77" s="6"/>
      <c r="C77" s="49">
        <f>+F13</f>
        <v>280000</v>
      </c>
      <c r="D77" s="5" t="s">
        <v>68</v>
      </c>
      <c r="E77" s="21" t="s">
        <v>48</v>
      </c>
      <c r="F77" s="6">
        <f>+I37</f>
        <v>54000</v>
      </c>
      <c r="G77" s="5"/>
      <c r="H77" s="5"/>
      <c r="I77" s="2"/>
      <c r="J77" s="15"/>
      <c r="K77" s="14"/>
      <c r="L77" s="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9.5">
      <c r="A78" s="2"/>
      <c r="B78" s="7"/>
      <c r="C78" s="8"/>
      <c r="D78" s="5"/>
      <c r="E78" s="2"/>
      <c r="F78" s="28"/>
      <c r="G78" s="5"/>
      <c r="H78" s="5"/>
      <c r="I78" s="2"/>
      <c r="J78" s="15"/>
      <c r="K78" s="14"/>
      <c r="L78" s="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20.25" thickBot="1">
      <c r="A79" s="2"/>
      <c r="B79" s="9"/>
      <c r="C79" s="9"/>
      <c r="D79" s="5"/>
      <c r="E79" s="2"/>
      <c r="F79" s="11"/>
      <c r="G79" s="5"/>
      <c r="H79" s="5"/>
      <c r="I79" s="2"/>
      <c r="J79" s="14"/>
      <c r="K79" s="14"/>
      <c r="L79" s="1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20.25" thickTop="1">
      <c r="A80" s="2"/>
      <c r="B80" s="2" t="s">
        <v>93</v>
      </c>
      <c r="C80" s="2"/>
      <c r="D80" s="2"/>
      <c r="E80" s="2"/>
      <c r="F80" s="124">
        <v>78.688525</v>
      </c>
      <c r="G80" s="5"/>
      <c r="H80" s="2"/>
      <c r="I80" s="2"/>
      <c r="J80" s="14"/>
      <c r="K80" s="14"/>
      <c r="L80" s="1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1" customFormat="1" ht="19.5">
      <c r="A81" s="2"/>
      <c r="B81" s="2" t="s">
        <v>95</v>
      </c>
      <c r="C81" s="2"/>
      <c r="D81" s="2"/>
      <c r="E81" s="2"/>
      <c r="F81" s="124">
        <f>18000/G87</f>
        <v>7.627118644067797</v>
      </c>
      <c r="G81" s="5"/>
      <c r="H81" s="2"/>
      <c r="I81" s="2"/>
      <c r="J81" s="14"/>
      <c r="K81" s="14"/>
      <c r="L81" s="1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0.25" thickBot="1">
      <c r="A82" s="2"/>
      <c r="B82" s="2" t="s">
        <v>94</v>
      </c>
      <c r="C82" s="2"/>
      <c r="D82" s="2"/>
      <c r="E82" s="2"/>
      <c r="F82" s="127">
        <v>5.0847458</v>
      </c>
      <c r="G82" s="5"/>
      <c r="H82" s="2"/>
      <c r="I82" s="2"/>
      <c r="J82" s="14"/>
      <c r="K82" s="14"/>
      <c r="L82" s="1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9.5">
      <c r="A83" s="2"/>
      <c r="B83" s="72"/>
      <c r="C83" s="73"/>
      <c r="D83" s="74" t="s">
        <v>98</v>
      </c>
      <c r="E83" s="74"/>
      <c r="F83" s="75"/>
      <c r="G83" s="72"/>
      <c r="H83" s="74"/>
      <c r="I83" s="74"/>
      <c r="J83" s="75"/>
      <c r="K83" s="72"/>
      <c r="L83" s="74"/>
      <c r="M83" s="74"/>
      <c r="N83" s="74"/>
      <c r="O83" s="75"/>
      <c r="P83" s="14"/>
      <c r="Q83" s="2"/>
      <c r="R83" s="2"/>
      <c r="S83" s="2"/>
      <c r="T83" s="2"/>
      <c r="U83" s="2"/>
      <c r="V83" s="2"/>
      <c r="W83" s="2"/>
      <c r="X83" s="2"/>
    </row>
    <row r="84" spans="1:24" ht="20.25" thickBot="1">
      <c r="A84" s="2"/>
      <c r="B84" s="76"/>
      <c r="C84" s="77"/>
      <c r="D84" s="77" t="s">
        <v>0</v>
      </c>
      <c r="E84" s="77"/>
      <c r="F84" s="78"/>
      <c r="G84" s="89" t="s">
        <v>89</v>
      </c>
      <c r="H84" s="77"/>
      <c r="I84" s="77"/>
      <c r="J84" s="78"/>
      <c r="K84" s="76"/>
      <c r="L84" s="77" t="s">
        <v>90</v>
      </c>
      <c r="M84" s="77"/>
      <c r="N84" s="77"/>
      <c r="O84" s="78"/>
      <c r="P84" s="14"/>
      <c r="Q84" s="2"/>
      <c r="R84" s="2"/>
      <c r="S84" s="2"/>
      <c r="T84" s="2"/>
      <c r="U84" s="2"/>
      <c r="V84" s="2"/>
      <c r="W84" s="2"/>
      <c r="X84" s="2"/>
    </row>
    <row r="85" spans="1:24" ht="20.25" thickBot="1">
      <c r="A85" s="2"/>
      <c r="B85" s="118"/>
      <c r="C85" s="82" t="s">
        <v>85</v>
      </c>
      <c r="D85" s="80"/>
      <c r="E85" s="81"/>
      <c r="F85" s="88" t="s">
        <v>86</v>
      </c>
      <c r="G85" s="82" t="s">
        <v>85</v>
      </c>
      <c r="H85" s="90"/>
      <c r="I85" s="91"/>
      <c r="J85" s="88" t="s">
        <v>86</v>
      </c>
      <c r="K85" s="119"/>
      <c r="L85" s="120" t="s">
        <v>85</v>
      </c>
      <c r="M85" s="121"/>
      <c r="N85" s="122" t="s">
        <v>59</v>
      </c>
      <c r="O85" s="119"/>
      <c r="P85" s="14"/>
      <c r="Q85" s="2"/>
      <c r="R85" s="2"/>
      <c r="S85" s="2"/>
      <c r="T85" s="2"/>
      <c r="U85" s="2"/>
      <c r="V85" s="2"/>
      <c r="W85" s="2"/>
      <c r="X85" s="2"/>
    </row>
    <row r="86" spans="1:24" ht="19.5">
      <c r="A86" s="2"/>
      <c r="B86" s="105" t="s">
        <v>76</v>
      </c>
      <c r="C86" s="44" t="s">
        <v>77</v>
      </c>
      <c r="D86" s="44" t="s">
        <v>78</v>
      </c>
      <c r="E86" s="44" t="s">
        <v>79</v>
      </c>
      <c r="F86" s="117"/>
      <c r="G86" s="92" t="s">
        <v>80</v>
      </c>
      <c r="H86" s="92" t="s">
        <v>87</v>
      </c>
      <c r="I86" s="92" t="s">
        <v>88</v>
      </c>
      <c r="J86" s="83" t="s">
        <v>88</v>
      </c>
      <c r="K86" s="92" t="s">
        <v>81</v>
      </c>
      <c r="L86" s="92" t="s">
        <v>82</v>
      </c>
      <c r="M86" s="79" t="s">
        <v>83</v>
      </c>
      <c r="N86" s="93" t="s">
        <v>84</v>
      </c>
      <c r="O86" s="106" t="s">
        <v>96</v>
      </c>
      <c r="Q86" s="2"/>
      <c r="R86" s="2"/>
      <c r="S86" s="2"/>
      <c r="T86" s="2"/>
      <c r="U86" s="2"/>
      <c r="V86" s="2"/>
      <c r="W86" s="2"/>
      <c r="X86" s="2"/>
    </row>
    <row r="87" spans="1:24" ht="19.5">
      <c r="A87" s="2"/>
      <c r="B87" s="114"/>
      <c r="C87" s="84">
        <f>+D16</f>
        <v>610</v>
      </c>
      <c r="D87" s="71">
        <f>+E16</f>
        <v>80</v>
      </c>
      <c r="E87" s="39">
        <f>+C87*D87</f>
        <v>48800</v>
      </c>
      <c r="F87" s="94"/>
      <c r="G87" s="84">
        <f>+C25</f>
        <v>2360</v>
      </c>
      <c r="H87" s="99">
        <f>+D25</f>
        <v>5</v>
      </c>
      <c r="I87" s="103">
        <f>+G87*H87</f>
        <v>11800</v>
      </c>
      <c r="J87" s="85"/>
      <c r="K87" s="86">
        <f>+F45</f>
        <v>4.641148325358851</v>
      </c>
      <c r="L87" s="87">
        <f>+C48</f>
        <v>2360</v>
      </c>
      <c r="M87" s="104">
        <f>+K87*L87</f>
        <v>10953.110047846889</v>
      </c>
      <c r="N87" s="71"/>
      <c r="O87" s="107">
        <f>+E87</f>
        <v>48800</v>
      </c>
      <c r="Q87" s="2"/>
      <c r="R87" s="2"/>
      <c r="S87" s="2"/>
      <c r="T87" s="2"/>
      <c r="U87" s="2"/>
      <c r="V87" s="2"/>
      <c r="W87" s="2"/>
      <c r="X87" s="2"/>
    </row>
    <row r="88" spans="1:24" ht="19.5">
      <c r="A88" s="2"/>
      <c r="B88" s="115" t="s">
        <v>91</v>
      </c>
      <c r="C88" s="84">
        <f>+C87</f>
        <v>610</v>
      </c>
      <c r="D88" s="125">
        <f>+F80</f>
        <v>78.688525</v>
      </c>
      <c r="E88" s="71"/>
      <c r="F88" s="71">
        <f>+C88*D88</f>
        <v>48000.00025</v>
      </c>
      <c r="G88" s="84">
        <f>+G87</f>
        <v>2360</v>
      </c>
      <c r="H88" s="128">
        <f>+F82</f>
        <v>5.0847458</v>
      </c>
      <c r="I88" s="100">
        <f>+G88*H88</f>
        <v>12000.000088</v>
      </c>
      <c r="J88" s="101">
        <f>+G88*H88</f>
        <v>12000.000088</v>
      </c>
      <c r="K88" s="71"/>
      <c r="L88" s="84">
        <f>+L87</f>
        <v>2360</v>
      </c>
      <c r="M88" s="126">
        <f>+F81</f>
        <v>7.627118644067797</v>
      </c>
      <c r="N88" s="71">
        <f>+L88*M88</f>
        <v>18000</v>
      </c>
      <c r="O88" s="108">
        <f>+O87+I87</f>
        <v>60600</v>
      </c>
      <c r="Q88" s="2"/>
      <c r="R88" s="2"/>
      <c r="S88" s="2"/>
      <c r="T88" s="2"/>
      <c r="U88" s="2"/>
      <c r="V88" s="2"/>
      <c r="W88" s="2"/>
      <c r="X88" s="2"/>
    </row>
    <row r="89" spans="1:24" ht="19.5">
      <c r="A89" s="2"/>
      <c r="B89" s="115" t="s">
        <v>92</v>
      </c>
      <c r="C89" s="71"/>
      <c r="D89" s="71"/>
      <c r="E89" s="71"/>
      <c r="F89" s="71">
        <f>+E87-F88</f>
        <v>799.9997500000027</v>
      </c>
      <c r="G89" s="71"/>
      <c r="H89" s="95"/>
      <c r="I89" s="85"/>
      <c r="J89" s="102">
        <f>+I87-J88</f>
        <v>-200.0000880000007</v>
      </c>
      <c r="K89" s="71"/>
      <c r="L89" s="71"/>
      <c r="M89" s="35"/>
      <c r="N89" s="71">
        <f>+M87-N88</f>
        <v>-7046.889952153111</v>
      </c>
      <c r="O89" s="109">
        <f>+O88+M87</f>
        <v>71553.11004784689</v>
      </c>
      <c r="Q89" s="2"/>
      <c r="R89" s="2">
        <f>48+12</f>
        <v>60</v>
      </c>
      <c r="S89" s="2"/>
      <c r="T89" s="2"/>
      <c r="U89" s="2"/>
      <c r="V89" s="2"/>
      <c r="W89" s="2"/>
      <c r="X89" s="2"/>
    </row>
    <row r="90" spans="1:24" ht="20.25" thickBot="1">
      <c r="A90" s="2"/>
      <c r="B90" s="116" t="s">
        <v>97</v>
      </c>
      <c r="C90" s="110"/>
      <c r="D90" s="110"/>
      <c r="E90" s="110">
        <f>+E87</f>
        <v>48800</v>
      </c>
      <c r="F90" s="110"/>
      <c r="G90" s="110"/>
      <c r="H90" s="110"/>
      <c r="I90" s="111">
        <f>+I87</f>
        <v>11800</v>
      </c>
      <c r="J90" s="112"/>
      <c r="K90" s="110"/>
      <c r="L90" s="110"/>
      <c r="M90" s="111">
        <f>+M87</f>
        <v>10953.110047846889</v>
      </c>
      <c r="N90" s="110"/>
      <c r="O90" s="113">
        <f>+O89</f>
        <v>71553.11004784689</v>
      </c>
      <c r="Q90" s="2"/>
      <c r="R90" s="2"/>
      <c r="S90" s="2"/>
      <c r="T90" s="2"/>
      <c r="U90" s="2"/>
      <c r="V90" s="2"/>
      <c r="W90" s="2"/>
      <c r="X90" s="2"/>
    </row>
    <row r="91" spans="1:24" ht="19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2"/>
      <c r="R91" s="2"/>
      <c r="S91" s="2"/>
      <c r="T91" s="2"/>
      <c r="U91" s="2"/>
      <c r="V91" s="2"/>
      <c r="W91" s="2"/>
      <c r="X91" s="2"/>
    </row>
    <row r="92" spans="1:24" ht="19.5">
      <c r="A92" s="2"/>
      <c r="B92" s="2"/>
      <c r="C92" s="2"/>
      <c r="D92" s="96"/>
      <c r="E92" s="2"/>
      <c r="F92" s="98"/>
      <c r="G92" s="97"/>
      <c r="H92" s="2"/>
      <c r="I92" s="2"/>
      <c r="J92" s="2"/>
      <c r="K92" s="2"/>
      <c r="L92" s="2"/>
      <c r="M92" s="2"/>
      <c r="N92" s="5"/>
      <c r="O92" s="5"/>
      <c r="P92" s="5"/>
      <c r="Q92" s="2"/>
      <c r="R92" s="2"/>
      <c r="S92" s="2"/>
      <c r="T92" s="2"/>
      <c r="U92" s="2"/>
      <c r="V92" s="2"/>
      <c r="W92" s="2"/>
      <c r="X92" s="2"/>
    </row>
    <row r="93" spans="1:24" ht="19.5">
      <c r="A93" s="2"/>
      <c r="B93" s="2"/>
      <c r="C93" s="123"/>
      <c r="D93" s="2"/>
      <c r="E93" s="2"/>
      <c r="F93" s="2"/>
      <c r="G93" s="2"/>
      <c r="H93" s="2"/>
      <c r="I93" s="2"/>
      <c r="J93" s="2"/>
      <c r="K93" s="2"/>
      <c r="L93" s="2"/>
      <c r="M93" s="2"/>
      <c r="N93" s="5"/>
      <c r="O93" s="5"/>
      <c r="P93" s="5"/>
      <c r="Q93" s="2"/>
      <c r="R93" s="2"/>
      <c r="S93" s="2"/>
      <c r="T93" s="2"/>
      <c r="U93" s="2"/>
      <c r="V93" s="2"/>
      <c r="W93" s="2"/>
      <c r="X93" s="2"/>
    </row>
    <row r="94" spans="1:24" ht="19.5">
      <c r="A94" s="2"/>
      <c r="B94" s="2" t="s">
        <v>93</v>
      </c>
      <c r="C94" s="2"/>
      <c r="D94" s="2"/>
      <c r="E94" s="2"/>
      <c r="F94" s="124">
        <f>36000/430</f>
        <v>83.72093023255815</v>
      </c>
      <c r="G94" s="5"/>
      <c r="H94" s="2"/>
      <c r="I94" s="2"/>
      <c r="J94" s="14"/>
      <c r="K94" s="14"/>
      <c r="L94" s="14"/>
      <c r="M94" s="2"/>
      <c r="N94" s="2"/>
      <c r="O94" s="2"/>
      <c r="P94" s="5"/>
      <c r="Q94" s="2"/>
      <c r="R94" s="2"/>
      <c r="S94" s="2"/>
      <c r="T94" s="2"/>
      <c r="U94" s="2"/>
      <c r="V94" s="2"/>
      <c r="W94" s="2"/>
      <c r="X94" s="2"/>
    </row>
    <row r="95" spans="1:24" ht="19.5">
      <c r="A95" s="2"/>
      <c r="B95" s="2" t="s">
        <v>95</v>
      </c>
      <c r="C95" s="2"/>
      <c r="D95" s="2"/>
      <c r="E95" s="2"/>
      <c r="F95" s="124">
        <v>5.934065934065934</v>
      </c>
      <c r="G95" s="5"/>
      <c r="H95" s="2"/>
      <c r="I95" s="2"/>
      <c r="J95" s="14"/>
      <c r="K95" s="14"/>
      <c r="L95" s="14"/>
      <c r="M95" s="2"/>
      <c r="N95" s="2"/>
      <c r="O95" s="2"/>
      <c r="P95" s="5"/>
      <c r="Q95" s="2"/>
      <c r="R95" s="2"/>
      <c r="S95" s="2"/>
      <c r="T95" s="2"/>
      <c r="U95" s="2"/>
      <c r="V95" s="2"/>
      <c r="W95" s="2"/>
      <c r="X95" s="2"/>
    </row>
    <row r="96" spans="1:24" ht="20.25" thickBot="1">
      <c r="A96" s="2"/>
      <c r="B96" s="2" t="s">
        <v>94</v>
      </c>
      <c r="C96" s="2"/>
      <c r="D96" s="2"/>
      <c r="E96" s="2"/>
      <c r="F96" s="127">
        <v>3.956043956043956</v>
      </c>
      <c r="G96" s="5"/>
      <c r="H96" s="2"/>
      <c r="I96" s="2"/>
      <c r="J96" s="14"/>
      <c r="K96" s="14"/>
      <c r="L96" s="1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9.5">
      <c r="A97" s="2"/>
      <c r="B97" s="72"/>
      <c r="C97" s="73"/>
      <c r="D97" s="74" t="s">
        <v>99</v>
      </c>
      <c r="E97" s="74"/>
      <c r="F97" s="75"/>
      <c r="G97" s="72"/>
      <c r="H97" s="74"/>
      <c r="I97" s="74"/>
      <c r="J97" s="75"/>
      <c r="K97" s="72"/>
      <c r="L97" s="74"/>
      <c r="M97" s="74"/>
      <c r="N97" s="74"/>
      <c r="O97" s="75"/>
      <c r="P97" s="2"/>
      <c r="Q97" s="2"/>
      <c r="R97" s="2"/>
      <c r="S97" s="2"/>
      <c r="T97" s="2"/>
      <c r="U97" s="2"/>
      <c r="V97" s="2"/>
      <c r="W97" s="2"/>
      <c r="X97" s="2"/>
    </row>
    <row r="98" spans="1:24" ht="20.25" thickBot="1">
      <c r="A98" s="2"/>
      <c r="B98" s="76"/>
      <c r="C98" s="77"/>
      <c r="D98" s="77" t="s">
        <v>0</v>
      </c>
      <c r="E98" s="77"/>
      <c r="F98" s="78"/>
      <c r="G98" s="89" t="s">
        <v>89</v>
      </c>
      <c r="H98" s="77"/>
      <c r="I98" s="77"/>
      <c r="J98" s="78"/>
      <c r="K98" s="76"/>
      <c r="L98" s="77" t="s">
        <v>90</v>
      </c>
      <c r="M98" s="77"/>
      <c r="N98" s="77"/>
      <c r="O98" s="78"/>
      <c r="P98" s="2"/>
      <c r="Q98" s="2"/>
      <c r="R98" s="2"/>
      <c r="S98" s="2"/>
      <c r="T98" s="2"/>
      <c r="U98" s="2"/>
      <c r="V98" s="2"/>
      <c r="W98" s="2"/>
      <c r="X98" s="2"/>
    </row>
    <row r="99" spans="1:24" ht="20.25" thickBot="1">
      <c r="A99" s="2"/>
      <c r="B99" s="118"/>
      <c r="C99" s="82" t="s">
        <v>85</v>
      </c>
      <c r="D99" s="80"/>
      <c r="E99" s="81"/>
      <c r="F99" s="88" t="s">
        <v>86</v>
      </c>
      <c r="G99" s="82" t="s">
        <v>85</v>
      </c>
      <c r="H99" s="90"/>
      <c r="I99" s="91"/>
      <c r="J99" s="88" t="s">
        <v>86</v>
      </c>
      <c r="K99" s="119"/>
      <c r="L99" s="120" t="s">
        <v>85</v>
      </c>
      <c r="M99" s="121"/>
      <c r="N99" s="122" t="s">
        <v>59</v>
      </c>
      <c r="O99" s="119"/>
      <c r="P99" s="2"/>
      <c r="Q99" s="2"/>
      <c r="R99" s="2"/>
      <c r="S99" s="2"/>
      <c r="T99" s="2"/>
      <c r="U99" s="2"/>
      <c r="V99" s="2"/>
      <c r="W99" s="2"/>
      <c r="X99" s="2"/>
    </row>
    <row r="100" spans="1:24" ht="19.5">
      <c r="A100" s="2"/>
      <c r="B100" s="105" t="s">
        <v>76</v>
      </c>
      <c r="C100" s="44" t="s">
        <v>77</v>
      </c>
      <c r="D100" s="44" t="s">
        <v>78</v>
      </c>
      <c r="E100" s="44" t="s">
        <v>79</v>
      </c>
      <c r="F100" s="117"/>
      <c r="G100" s="92" t="s">
        <v>80</v>
      </c>
      <c r="H100" s="92" t="s">
        <v>87</v>
      </c>
      <c r="I100" s="92" t="s">
        <v>88</v>
      </c>
      <c r="J100" s="83" t="s">
        <v>88</v>
      </c>
      <c r="K100" s="92" t="s">
        <v>81</v>
      </c>
      <c r="L100" s="92" t="s">
        <v>82</v>
      </c>
      <c r="M100" s="79" t="s">
        <v>83</v>
      </c>
      <c r="N100" s="93" t="s">
        <v>84</v>
      </c>
      <c r="O100" s="106" t="s">
        <v>96</v>
      </c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9.5">
      <c r="A101" s="2"/>
      <c r="B101" s="114"/>
      <c r="C101" s="84">
        <f>+D17</f>
        <v>430</v>
      </c>
      <c r="D101" s="71">
        <f>+E17</f>
        <v>80</v>
      </c>
      <c r="E101" s="39">
        <f>+C101*D101</f>
        <v>34400</v>
      </c>
      <c r="F101" s="94"/>
      <c r="G101" s="84">
        <f>+C26</f>
        <v>1820</v>
      </c>
      <c r="H101" s="99">
        <f>+D26</f>
        <v>5</v>
      </c>
      <c r="I101" s="103">
        <f>+G101*H101</f>
        <v>9100</v>
      </c>
      <c r="J101" s="85"/>
      <c r="K101" s="86">
        <f>+F45</f>
        <v>4.641148325358851</v>
      </c>
      <c r="L101" s="87">
        <f>+G101</f>
        <v>1820</v>
      </c>
      <c r="M101" s="104">
        <f>+K101*L101</f>
        <v>8446.88995215311</v>
      </c>
      <c r="N101" s="71"/>
      <c r="O101" s="107">
        <f>+E101</f>
        <v>34400</v>
      </c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9.5">
      <c r="A102" s="2"/>
      <c r="B102" s="115" t="s">
        <v>91</v>
      </c>
      <c r="C102" s="84">
        <f>+C101</f>
        <v>430</v>
      </c>
      <c r="D102" s="125">
        <f>+F94</f>
        <v>83.72093023255815</v>
      </c>
      <c r="E102" s="71"/>
      <c r="F102" s="71">
        <f>+C102*D102</f>
        <v>36000</v>
      </c>
      <c r="G102" s="84">
        <f>+G101</f>
        <v>1820</v>
      </c>
      <c r="H102" s="128">
        <f>+F96</f>
        <v>3.956043956043956</v>
      </c>
      <c r="I102" s="100">
        <f>+G102*H102</f>
        <v>7200</v>
      </c>
      <c r="J102" s="101">
        <f>+G102*H102</f>
        <v>7200</v>
      </c>
      <c r="K102" s="71"/>
      <c r="L102" s="84">
        <f>+L101</f>
        <v>1820</v>
      </c>
      <c r="M102" s="126">
        <f>+F95</f>
        <v>5.934065934065934</v>
      </c>
      <c r="N102" s="71">
        <f>+L102*M102</f>
        <v>10800</v>
      </c>
      <c r="O102" s="108">
        <f>+O101+I101</f>
        <v>43500</v>
      </c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9.5">
      <c r="A103" s="2"/>
      <c r="B103" s="115" t="s">
        <v>92</v>
      </c>
      <c r="C103" s="71"/>
      <c r="D103" s="71"/>
      <c r="E103" s="71"/>
      <c r="F103" s="71">
        <f>+E101-F102</f>
        <v>-1600</v>
      </c>
      <c r="G103" s="71"/>
      <c r="H103" s="95"/>
      <c r="I103" s="100">
        <f>+I101-I102</f>
        <v>1900</v>
      </c>
      <c r="J103" s="102">
        <f>+I101-J102</f>
        <v>1900</v>
      </c>
      <c r="K103" s="71"/>
      <c r="L103" s="71"/>
      <c r="M103" s="35"/>
      <c r="N103" s="71">
        <f>+M101-N102</f>
        <v>-2353.1100478468907</v>
      </c>
      <c r="O103" s="109">
        <f>+O102+M101</f>
        <v>51946.88995215311</v>
      </c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20.25" thickBot="1">
      <c r="A104" s="2"/>
      <c r="B104" s="116" t="s">
        <v>97</v>
      </c>
      <c r="C104" s="110"/>
      <c r="D104" s="110"/>
      <c r="E104" s="110">
        <f>+E101</f>
        <v>34400</v>
      </c>
      <c r="F104" s="110"/>
      <c r="G104" s="110"/>
      <c r="H104" s="110"/>
      <c r="I104" s="111">
        <f>+I101</f>
        <v>9100</v>
      </c>
      <c r="J104" s="112"/>
      <c r="K104" s="110"/>
      <c r="L104" s="110"/>
      <c r="M104" s="111">
        <f>+M101</f>
        <v>8446.88995215311</v>
      </c>
      <c r="N104" s="110"/>
      <c r="O104" s="113">
        <f>+O103</f>
        <v>51946.88995215311</v>
      </c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9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9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9.5">
      <c r="A107" s="2"/>
      <c r="B107" s="45" t="s">
        <v>57</v>
      </c>
      <c r="C107" s="16"/>
      <c r="D107" s="2"/>
      <c r="E107" s="2"/>
      <c r="F107" s="45" t="s">
        <v>63</v>
      </c>
      <c r="G107" s="1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9.5">
      <c r="A108" s="2"/>
      <c r="B108" s="39" t="s">
        <v>56</v>
      </c>
      <c r="C108" s="40" t="s">
        <v>58</v>
      </c>
      <c r="D108" s="41" t="s">
        <v>59</v>
      </c>
      <c r="E108" s="41" t="s">
        <v>60</v>
      </c>
      <c r="F108" s="42" t="s">
        <v>56</v>
      </c>
      <c r="G108" s="43" t="s">
        <v>58</v>
      </c>
      <c r="H108" s="44" t="s">
        <v>59</v>
      </c>
      <c r="I108" s="44" t="s">
        <v>60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9.5">
      <c r="A109" s="2"/>
      <c r="B109" s="46" t="s">
        <v>0</v>
      </c>
      <c r="C109" s="38">
        <f>+C34</f>
        <v>400</v>
      </c>
      <c r="D109" s="46">
        <f>+D34</f>
        <v>120</v>
      </c>
      <c r="E109" s="46">
        <f>+C109*D109</f>
        <v>48000</v>
      </c>
      <c r="F109" s="46" t="s">
        <v>0</v>
      </c>
      <c r="G109" s="38">
        <f>+G34</f>
        <v>300</v>
      </c>
      <c r="H109" s="46">
        <f>+D109</f>
        <v>120</v>
      </c>
      <c r="I109" s="46">
        <f>+G109*H109</f>
        <v>36000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9.5">
      <c r="A110" s="2"/>
      <c r="B110" s="46" t="s">
        <v>61</v>
      </c>
      <c r="C110" s="38">
        <f>+C109</f>
        <v>400</v>
      </c>
      <c r="D110" s="46">
        <f>+D35</f>
        <v>30</v>
      </c>
      <c r="E110" s="46">
        <f>+C110*D110</f>
        <v>12000</v>
      </c>
      <c r="F110" s="46" t="s">
        <v>61</v>
      </c>
      <c r="G110" s="38">
        <f>+G35</f>
        <v>240</v>
      </c>
      <c r="H110" s="46">
        <f>+D110</f>
        <v>30</v>
      </c>
      <c r="I110" s="46">
        <f>+G110*H110</f>
        <v>7200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9.5">
      <c r="A111" s="2"/>
      <c r="B111" s="46" t="s">
        <v>8</v>
      </c>
      <c r="C111" s="38">
        <f>+C110</f>
        <v>400</v>
      </c>
      <c r="D111" s="46">
        <f>+D36</f>
        <v>45</v>
      </c>
      <c r="E111" s="46">
        <f>+C111*D111</f>
        <v>18000</v>
      </c>
      <c r="F111" s="46" t="s">
        <v>8</v>
      </c>
      <c r="G111" s="38">
        <f>+G36</f>
        <v>240</v>
      </c>
      <c r="H111" s="46">
        <f>+D111</f>
        <v>45</v>
      </c>
      <c r="I111" s="46">
        <f>+G111*H111</f>
        <v>10800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9.5">
      <c r="A112" s="2"/>
      <c r="B112" s="47" t="s">
        <v>60</v>
      </c>
      <c r="C112" s="38">
        <f>+C111</f>
        <v>400</v>
      </c>
      <c r="D112" s="46">
        <f>SUM(D109:D111)</f>
        <v>195</v>
      </c>
      <c r="E112" s="48">
        <f>SUM(E109:E111)</f>
        <v>78000</v>
      </c>
      <c r="F112" s="47" t="s">
        <v>60</v>
      </c>
      <c r="G112" s="38"/>
      <c r="H112" s="48">
        <f>SUM(H109:H111)</f>
        <v>195</v>
      </c>
      <c r="I112" s="48">
        <f>SUM(I109:I111)</f>
        <v>54000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9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9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9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9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9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9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9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9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9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9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9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9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9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9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9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9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9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9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9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9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9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9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9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9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9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9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9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9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9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9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9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9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9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9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9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9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9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9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9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9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9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9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9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9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9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9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9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9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9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9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9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</dc:creator>
  <cp:keywords/>
  <dc:description/>
  <cp:lastModifiedBy>Héctor</cp:lastModifiedBy>
  <dcterms:created xsi:type="dcterms:W3CDTF">2014-07-18T21:26:14Z</dcterms:created>
  <dcterms:modified xsi:type="dcterms:W3CDTF">2014-07-23T00:59:54Z</dcterms:modified>
  <cp:category/>
  <cp:version/>
  <cp:contentType/>
  <cp:contentStatus/>
</cp:coreProperties>
</file>